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705" yWindow="45" windowWidth="7515" windowHeight="8700"/>
  </bookViews>
  <sheets>
    <sheet name="Sheet1" sheetId="1" r:id="rId1"/>
  </sheets>
  <definedNames>
    <definedName name="alan">Sheet1!$M$10:$M$27</definedName>
    <definedName name="fsaw">Sheet1!$J$10:$J$27</definedName>
    <definedName name="fsh">Sheet1!$G$10:$G$27</definedName>
    <definedName name="match1">Sheet1!$O$10</definedName>
    <definedName name="match10">Sheet1!$O$10</definedName>
    <definedName name="match11">Sheet1!$O$10</definedName>
    <definedName name="match12">Sheet1!$O$10</definedName>
    <definedName name="match2">Sheet1!$O$10</definedName>
    <definedName name="match3">Sheet1!$O$10</definedName>
    <definedName name="match4">Sheet1!$O$10</definedName>
    <definedName name="match5">Sheet1!$O$10</definedName>
    <definedName name="match6">Sheet1!$O$10</definedName>
    <definedName name="match7">Sheet1!$O$10</definedName>
    <definedName name="match8">Sheet1!$O$10</definedName>
    <definedName name="match9">Sheet1!$O$10</definedName>
    <definedName name="playerlist">#REF!</definedName>
    <definedName name="round_1">Sheet1!$B$10</definedName>
    <definedName name="round_2">Sheet1!$B$14</definedName>
    <definedName name="round_3">Sheet1!$B$18</definedName>
    <definedName name="round_4">Sheet1!$B$22</definedName>
    <definedName name="round1away">Sheet1!$M$10:$M$13</definedName>
    <definedName name="round1awayfd">Sheet1!$L$10:$L$13</definedName>
    <definedName name="round1awayfs">Sheet1!$J$10:$J$13</definedName>
    <definedName name="round1awaypts">Sheet1!$K$10:$K$13</definedName>
    <definedName name="round1home">Sheet1!$D$10:$D$13</definedName>
    <definedName name="round1homefd">Sheet1!$F$10:$F$13</definedName>
    <definedName name="round1homefs">Sheet1!$G$10:$G$13</definedName>
    <definedName name="round1homepts">Sheet1!$E$10:$E$13</definedName>
    <definedName name="round2away">Sheet1!$M$14:$M$17</definedName>
    <definedName name="round2awayfd">Sheet1!$L$14:$L$17</definedName>
    <definedName name="round2awayfs">Sheet1!$J$14:$J$17</definedName>
    <definedName name="round2awaypts">Sheet1!$K$14:$K$17</definedName>
    <definedName name="round2home">Sheet1!$D$14:$D$17</definedName>
    <definedName name="round2homefd">Sheet1!$F$14:$F$17</definedName>
    <definedName name="round2homefs">Sheet1!$G$14:$G$17</definedName>
    <definedName name="round2homepts">Sheet1!$E$14:$E$17</definedName>
    <definedName name="round3away">Sheet1!$M$18:$M$21</definedName>
    <definedName name="round3awayfd">Sheet1!$L$18:$L$21</definedName>
    <definedName name="round3awayfs">Sheet1!$J$18:$J$21</definedName>
    <definedName name="round3awaypts">Sheet1!$K$18:$K$21</definedName>
    <definedName name="round3home">Sheet1!$D$18:$D$21</definedName>
    <definedName name="round3homefd">Sheet1!$F$18:$F$21</definedName>
    <definedName name="round3homefs">Sheet1!$G$18:$G$21</definedName>
    <definedName name="round3homepts">Sheet1!$E$18:$E$21</definedName>
    <definedName name="round4away">Sheet1!$M$22:$M$25</definedName>
    <definedName name="round4awayfd">Sheet1!$L$22:$L$25</definedName>
    <definedName name="round4awayfs">Sheet1!$J$22:$J$25</definedName>
    <definedName name="round4awaypts">Sheet1!$K$22:$K$25</definedName>
    <definedName name="round4home">Sheet1!$D$22:$D$25</definedName>
    <definedName name="round4homefd">Sheet1!$F$22:$F$25</definedName>
    <definedName name="round4homefs">Sheet1!$G$22:$G$25</definedName>
    <definedName name="round4homepts">Sheet1!$E$22:$E$25</definedName>
    <definedName name="round5away">Sheet1!$M$26:$M$27</definedName>
    <definedName name="round5awayfd">Sheet1!$L$26:$L$27</definedName>
    <definedName name="round5awayfs">Sheet1!$J$26:$J$27</definedName>
    <definedName name="round5awaypts">Sheet1!$K$26:$K$27</definedName>
    <definedName name="round5home">Sheet1!$D$26:$D$27</definedName>
    <definedName name="round5homefd">Sheet1!$F$26:$F$27</definedName>
    <definedName name="round5homefs">Sheet1!$G$26:$G$27</definedName>
    <definedName name="round5homepts">Sheet1!$E$26:$E$27</definedName>
    <definedName name="tam">Sheet1!$D$10:$D$27</definedName>
  </definedNames>
  <calcPr calcId="125725" iterateCount="10"/>
</workbook>
</file>

<file path=xl/calcChain.xml><?xml version="1.0" encoding="utf-8"?>
<calcChain xmlns="http://schemas.openxmlformats.org/spreadsheetml/2006/main">
  <c r="M24" i="1"/>
  <c r="D21"/>
  <c r="M20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16"/>
  <c r="K16"/>
  <c r="J16"/>
  <c r="L15"/>
  <c r="K15"/>
  <c r="J15"/>
  <c r="L14"/>
  <c r="K14"/>
  <c r="J14"/>
  <c r="L13"/>
  <c r="K13"/>
  <c r="J13"/>
  <c r="L12"/>
  <c r="K12"/>
  <c r="L11"/>
  <c r="K11"/>
  <c r="J11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M25"/>
  <c r="M22"/>
  <c r="M27"/>
  <c r="M26"/>
  <c r="D26"/>
  <c r="M21"/>
  <c r="M17"/>
  <c r="M16"/>
  <c r="D17"/>
  <c r="M13"/>
  <c r="D13"/>
  <c r="D25"/>
  <c r="M19"/>
  <c r="D16"/>
  <c r="M12"/>
  <c r="D23"/>
  <c r="M18"/>
  <c r="M15"/>
  <c r="D12"/>
  <c r="M23"/>
  <c r="D22"/>
  <c r="D19"/>
  <c r="M14"/>
  <c r="D11"/>
  <c r="D27"/>
  <c r="D20"/>
  <c r="D14"/>
  <c r="M10"/>
  <c r="D24"/>
  <c r="Z17" s="1"/>
  <c r="D10"/>
  <c r="D18"/>
  <c r="J10"/>
  <c r="G10"/>
  <c r="X18" l="1"/>
  <c r="AB16"/>
  <c r="AA12"/>
  <c r="Y13"/>
  <c r="W14"/>
  <c r="AA16"/>
  <c r="Y17"/>
  <c r="W18"/>
  <c r="AB11"/>
  <c r="Z12"/>
  <c r="X13"/>
  <c r="AB15"/>
  <c r="Z16"/>
  <c r="X17"/>
  <c r="AB19"/>
  <c r="AA11"/>
  <c r="Y12"/>
  <c r="W13"/>
  <c r="AA15"/>
  <c r="Y16"/>
  <c r="W17"/>
  <c r="AA19"/>
  <c r="Z11"/>
  <c r="X12"/>
  <c r="AB14"/>
  <c r="Z15"/>
  <c r="X16"/>
  <c r="AB18"/>
  <c r="Z19"/>
  <c r="Y11"/>
  <c r="W12"/>
  <c r="AA14"/>
  <c r="Y15"/>
  <c r="W16"/>
  <c r="AA18"/>
  <c r="Y19"/>
  <c r="X11"/>
  <c r="AB13"/>
  <c r="Z14"/>
  <c r="X15"/>
  <c r="AB17"/>
  <c r="Z18"/>
  <c r="X19"/>
  <c r="W11"/>
  <c r="AA13"/>
  <c r="Y14"/>
  <c r="W15"/>
  <c r="AA17"/>
  <c r="Y18"/>
  <c r="W19"/>
  <c r="AB12"/>
  <c r="Z13"/>
  <c r="X14"/>
  <c r="L10"/>
  <c r="F10"/>
  <c r="K10"/>
  <c r="E10"/>
  <c r="D15" l="1"/>
  <c r="M11"/>
  <c r="V14" l="1"/>
  <c r="U17"/>
  <c r="U19"/>
  <c r="U13"/>
  <c r="AE19"/>
  <c r="AE16"/>
  <c r="AE13"/>
  <c r="U15"/>
  <c r="V17"/>
  <c r="AE11"/>
  <c r="U11"/>
  <c r="V13"/>
  <c r="U12"/>
  <c r="AE17"/>
  <c r="V19"/>
  <c r="U18"/>
  <c r="AE12"/>
  <c r="AE14"/>
  <c r="V15"/>
  <c r="U14"/>
  <c r="V16"/>
  <c r="V11"/>
  <c r="V12"/>
  <c r="AE18"/>
  <c r="U16"/>
  <c r="V18"/>
  <c r="AE15"/>
  <c r="T11"/>
  <c r="T19"/>
  <c r="T14"/>
  <c r="S15"/>
  <c r="S18"/>
  <c r="T17"/>
  <c r="T16"/>
  <c r="S12"/>
  <c r="T12"/>
  <c r="S13"/>
  <c r="T15"/>
  <c r="T18"/>
  <c r="S11"/>
  <c r="S19"/>
  <c r="T13"/>
  <c r="S16"/>
  <c r="S14"/>
  <c r="S17"/>
  <c r="AD18" l="1"/>
  <c r="AC13"/>
  <c r="AC15"/>
  <c r="AC18"/>
  <c r="AD17"/>
  <c r="AC11"/>
  <c r="AD16"/>
  <c r="AC16"/>
  <c r="AD19"/>
  <c r="AC17"/>
  <c r="AC19"/>
  <c r="AD15"/>
  <c r="AC12"/>
  <c r="AD11"/>
  <c r="AC14"/>
  <c r="AD14"/>
  <c r="AD13"/>
  <c r="AD12"/>
</calcChain>
</file>

<file path=xl/sharedStrings.xml><?xml version="1.0" encoding="utf-8"?>
<sst xmlns="http://schemas.openxmlformats.org/spreadsheetml/2006/main" count="56" uniqueCount="38">
  <si>
    <t>score</t>
  </si>
  <si>
    <t>pts</t>
  </si>
  <si>
    <t>fd</t>
  </si>
  <si>
    <t>name</t>
  </si>
  <si>
    <t>fs</t>
  </si>
  <si>
    <t>table</t>
  </si>
  <si>
    <t>rnd 1</t>
  </si>
  <si>
    <t>rnd 2</t>
  </si>
  <si>
    <t>rnd 3</t>
  </si>
  <si>
    <t>rnd 4</t>
  </si>
  <si>
    <t>rnd 5</t>
  </si>
  <si>
    <t>Total</t>
  </si>
  <si>
    <t xml:space="preserve">   rnd 1</t>
  </si>
  <si>
    <t xml:space="preserve">   rnd 2</t>
  </si>
  <si>
    <t xml:space="preserve">   rnd 3</t>
  </si>
  <si>
    <t xml:space="preserve">   rnd 4</t>
  </si>
  <si>
    <t>Main Tour 1 qualifier</t>
  </si>
  <si>
    <t>EVENT</t>
  </si>
  <si>
    <t xml:space="preserve">               DATE</t>
  </si>
  <si>
    <t>VENUE</t>
  </si>
  <si>
    <t>GROUP</t>
  </si>
  <si>
    <t>GROUP TABLE</t>
  </si>
  <si>
    <t>FIXTURES</t>
  </si>
  <si>
    <t>RANK</t>
  </si>
  <si>
    <t xml:space="preserve">insert names in GROUP TABLE </t>
  </si>
  <si>
    <t>match scores in FIXTURES</t>
  </si>
  <si>
    <t>and final positions in GROUP TABLE</t>
  </si>
  <si>
    <t>Adrian Dempster</t>
  </si>
  <si>
    <t>Kris Inglis</t>
  </si>
  <si>
    <t>Imran Nisar</t>
  </si>
  <si>
    <t>Marc Davis</t>
  </si>
  <si>
    <t>Paul Cochrane</t>
  </si>
  <si>
    <t>Jack Stevens</t>
  </si>
  <si>
    <t>Shahd Kaziq</t>
  </si>
  <si>
    <t>Derek Hudson</t>
  </si>
  <si>
    <t>Andy Fone</t>
  </si>
  <si>
    <t>Tivoli Club, Dundee</t>
  </si>
  <si>
    <t>A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</si>
</sst>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36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76C5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15" xfId="0" applyFont="1" applyBorder="1"/>
    <xf numFmtId="0" fontId="3" fillId="0" borderId="0" xfId="0" applyFont="1"/>
    <xf numFmtId="0" fontId="3" fillId="3" borderId="3" xfId="0" applyFont="1" applyFill="1" applyBorder="1"/>
    <xf numFmtId="0" fontId="3" fillId="5" borderId="3" xfId="0" applyFont="1" applyFill="1" applyBorder="1"/>
    <xf numFmtId="0" fontId="3" fillId="3" borderId="6" xfId="0" applyFont="1" applyFill="1" applyBorder="1"/>
    <xf numFmtId="0" fontId="3" fillId="5" borderId="6" xfId="0" applyFont="1" applyFill="1" applyBorder="1"/>
    <xf numFmtId="0" fontId="3" fillId="2" borderId="8" xfId="0" applyFont="1" applyFill="1" applyBorder="1"/>
    <xf numFmtId="0" fontId="3" fillId="5" borderId="8" xfId="0" applyFont="1" applyFill="1" applyBorder="1"/>
    <xf numFmtId="0" fontId="3" fillId="5" borderId="11" xfId="0" applyFont="1" applyFill="1" applyBorder="1"/>
    <xf numFmtId="0" fontId="3" fillId="2" borderId="11" xfId="0" applyFont="1" applyFill="1" applyBorder="1"/>
    <xf numFmtId="0" fontId="3" fillId="0" borderId="19" xfId="0" applyFont="1" applyBorder="1"/>
    <xf numFmtId="0" fontId="3" fillId="5" borderId="14" xfId="0" applyFont="1" applyFill="1" applyBorder="1" applyAlignment="1"/>
    <xf numFmtId="0" fontId="3" fillId="0" borderId="21" xfId="0" applyFont="1" applyBorder="1"/>
    <xf numFmtId="0" fontId="3" fillId="0" borderId="10" xfId="0" applyFont="1" applyBorder="1"/>
    <xf numFmtId="0" fontId="3" fillId="6" borderId="9" xfId="0" applyFont="1" applyFill="1" applyBorder="1"/>
    <xf numFmtId="0" fontId="3" fillId="6" borderId="16" xfId="0" applyFont="1" applyFill="1" applyBorder="1"/>
    <xf numFmtId="0" fontId="3" fillId="2" borderId="9" xfId="0" applyFont="1" applyFill="1" applyBorder="1"/>
    <xf numFmtId="0" fontId="3" fillId="3" borderId="1" xfId="0" applyFont="1" applyFill="1" applyBorder="1"/>
    <xf numFmtId="0" fontId="3" fillId="5" borderId="1" xfId="0" applyFont="1" applyFill="1" applyBorder="1"/>
    <xf numFmtId="0" fontId="3" fillId="2" borderId="1" xfId="0" applyFont="1" applyFill="1" applyBorder="1"/>
    <xf numFmtId="0" fontId="3" fillId="3" borderId="18" xfId="0" applyFont="1" applyFill="1" applyBorder="1"/>
    <xf numFmtId="0" fontId="3" fillId="2" borderId="18" xfId="0" applyFont="1" applyFill="1" applyBorder="1"/>
    <xf numFmtId="0" fontId="0" fillId="3" borderId="26" xfId="0" applyFill="1" applyBorder="1"/>
    <xf numFmtId="0" fontId="0" fillId="2" borderId="26" xfId="0" applyFill="1" applyBorder="1"/>
    <xf numFmtId="0" fontId="0" fillId="3" borderId="27" xfId="0" applyFill="1" applyBorder="1"/>
    <xf numFmtId="0" fontId="1" fillId="5" borderId="14" xfId="0" applyFont="1" applyFill="1" applyBorder="1" applyAlignment="1"/>
    <xf numFmtId="0" fontId="1" fillId="5" borderId="14" xfId="0" applyFont="1" applyFill="1" applyBorder="1" applyAlignment="1">
      <alignment horizontal="center"/>
    </xf>
    <xf numFmtId="0" fontId="3" fillId="2" borderId="29" xfId="0" applyFont="1" applyFill="1" applyBorder="1"/>
    <xf numFmtId="0" fontId="0" fillId="2" borderId="30" xfId="0" applyFill="1" applyBorder="1"/>
    <xf numFmtId="0" fontId="3" fillId="3" borderId="24" xfId="0" applyFont="1" applyFill="1" applyBorder="1"/>
    <xf numFmtId="0" fontId="0" fillId="3" borderId="25" xfId="0" applyFill="1" applyBorder="1"/>
    <xf numFmtId="0" fontId="3" fillId="3" borderId="28" xfId="0" applyFont="1" applyFill="1" applyBorder="1"/>
    <xf numFmtId="0" fontId="3" fillId="2" borderId="3" xfId="0" applyFont="1" applyFill="1" applyBorder="1"/>
    <xf numFmtId="0" fontId="3" fillId="2" borderId="24" xfId="0" applyFont="1" applyFill="1" applyBorder="1"/>
    <xf numFmtId="0" fontId="0" fillId="2" borderId="25" xfId="0" applyFill="1" applyBorder="1"/>
    <xf numFmtId="0" fontId="3" fillId="2" borderId="6" xfId="0" applyFont="1" applyFill="1" applyBorder="1"/>
    <xf numFmtId="0" fontId="3" fillId="2" borderId="28" xfId="0" applyFont="1" applyFill="1" applyBorder="1"/>
    <xf numFmtId="0" fontId="0" fillId="2" borderId="27" xfId="0" applyFill="1" applyBorder="1"/>
    <xf numFmtId="0" fontId="3" fillId="2" borderId="33" xfId="0" applyFont="1" applyFill="1" applyBorder="1"/>
    <xf numFmtId="0" fontId="0" fillId="2" borderId="34" xfId="0" applyFill="1" applyBorder="1"/>
    <xf numFmtId="0" fontId="3" fillId="6" borderId="5" xfId="0" applyFont="1" applyFill="1" applyBorder="1"/>
    <xf numFmtId="0" fontId="3" fillId="6" borderId="7" xfId="0" applyFont="1" applyFill="1" applyBorder="1"/>
    <xf numFmtId="0" fontId="3" fillId="6" borderId="22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6" borderId="33" xfId="0" applyFont="1" applyFill="1" applyBorder="1"/>
    <xf numFmtId="0" fontId="3" fillId="6" borderId="17" xfId="0" applyFont="1" applyFill="1" applyBorder="1"/>
    <xf numFmtId="0" fontId="3" fillId="0" borderId="9" xfId="0" applyFont="1" applyFill="1" applyBorder="1"/>
    <xf numFmtId="0" fontId="3" fillId="0" borderId="16" xfId="0" applyFont="1" applyFill="1" applyBorder="1"/>
    <xf numFmtId="0" fontId="3" fillId="7" borderId="9" xfId="0" applyFont="1" applyFill="1" applyBorder="1"/>
    <xf numFmtId="0" fontId="3" fillId="7" borderId="16" xfId="0" applyFont="1" applyFill="1" applyBorder="1"/>
    <xf numFmtId="0" fontId="3" fillId="7" borderId="17" xfId="0" applyFont="1" applyFill="1" applyBorder="1"/>
    <xf numFmtId="0" fontId="0" fillId="0" borderId="0" xfId="0" applyBorder="1" applyAlignment="1"/>
    <xf numFmtId="0" fontId="7" fillId="0" borderId="0" xfId="0" applyFont="1"/>
    <xf numFmtId="0" fontId="4" fillId="0" borderId="0" xfId="0" applyFont="1"/>
    <xf numFmtId="0" fontId="9" fillId="0" borderId="0" xfId="0" applyFont="1"/>
    <xf numFmtId="0" fontId="1" fillId="3" borderId="3" xfId="0" applyFont="1" applyFill="1" applyBorder="1"/>
    <xf numFmtId="0" fontId="1" fillId="5" borderId="3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3" borderId="6" xfId="0" applyFont="1" applyFill="1" applyBorder="1"/>
    <xf numFmtId="0" fontId="1" fillId="5" borderId="6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5" borderId="8" xfId="0" applyFont="1" applyFill="1" applyBorder="1"/>
    <xf numFmtId="0" fontId="1" fillId="2" borderId="11" xfId="0" applyFont="1" applyFill="1" applyBorder="1"/>
    <xf numFmtId="0" fontId="1" fillId="5" borderId="11" xfId="0" applyFont="1" applyFill="1" applyBorder="1"/>
    <xf numFmtId="0" fontId="2" fillId="10" borderId="4" xfId="0" applyFont="1" applyFill="1" applyBorder="1" applyAlignment="1">
      <alignment horizontal="center"/>
    </xf>
    <xf numFmtId="0" fontId="3" fillId="10" borderId="5" xfId="0" applyFont="1" applyFill="1" applyBorder="1"/>
    <xf numFmtId="0" fontId="3" fillId="10" borderId="6" xfId="0" applyFont="1" applyFill="1" applyBorder="1"/>
    <xf numFmtId="0" fontId="1" fillId="10" borderId="7" xfId="0" applyFont="1" applyFill="1" applyBorder="1"/>
    <xf numFmtId="0" fontId="2" fillId="10" borderId="2" xfId="0" applyFont="1" applyFill="1" applyBorder="1"/>
    <xf numFmtId="0" fontId="2" fillId="10" borderId="3" xfId="0" applyFont="1" applyFill="1" applyBorder="1"/>
    <xf numFmtId="0" fontId="2" fillId="10" borderId="4" xfId="0" applyFont="1" applyFill="1" applyBorder="1"/>
    <xf numFmtId="0" fontId="2" fillId="10" borderId="44" xfId="0" applyFont="1" applyFill="1" applyBorder="1"/>
    <xf numFmtId="0" fontId="2" fillId="10" borderId="1" xfId="0" applyFont="1" applyFill="1" applyBorder="1"/>
    <xf numFmtId="0" fontId="2" fillId="10" borderId="45" xfId="0" applyFont="1" applyFill="1" applyBorder="1"/>
    <xf numFmtId="0" fontId="2" fillId="10" borderId="5" xfId="0" applyFont="1" applyFill="1" applyBorder="1"/>
    <xf numFmtId="0" fontId="2" fillId="10" borderId="6" xfId="0" applyFont="1" applyFill="1" applyBorder="1"/>
    <xf numFmtId="0" fontId="2" fillId="10" borderId="46" xfId="0" applyFont="1" applyFill="1" applyBorder="1"/>
    <xf numFmtId="0" fontId="4" fillId="4" borderId="12" xfId="0" applyFont="1" applyFill="1" applyBorder="1" applyAlignment="1"/>
    <xf numFmtId="0" fontId="0" fillId="4" borderId="20" xfId="0" applyFill="1" applyBorder="1" applyAlignment="1"/>
    <xf numFmtId="0" fontId="0" fillId="4" borderId="13" xfId="0" applyFill="1" applyBorder="1"/>
    <xf numFmtId="0" fontId="4" fillId="4" borderId="38" xfId="0" applyFont="1" applyFill="1" applyBorder="1" applyAlignment="1"/>
    <xf numFmtId="0" fontId="0" fillId="4" borderId="0" xfId="0" applyFill="1" applyBorder="1" applyAlignment="1"/>
    <xf numFmtId="0" fontId="0" fillId="4" borderId="39" xfId="0" applyFill="1" applyBorder="1"/>
    <xf numFmtId="0" fontId="4" fillId="4" borderId="40" xfId="0" applyFont="1" applyFill="1" applyBorder="1"/>
    <xf numFmtId="0" fontId="0" fillId="4" borderId="41" xfId="0" applyFill="1" applyBorder="1"/>
    <xf numFmtId="0" fontId="0" fillId="4" borderId="42" xfId="0" applyFill="1" applyBorder="1"/>
    <xf numFmtId="0" fontId="1" fillId="4" borderId="3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3" fillId="4" borderId="8" xfId="0" applyFont="1" applyFill="1" applyBorder="1" applyProtection="1">
      <protection locked="0"/>
    </xf>
    <xf numFmtId="0" fontId="1" fillId="4" borderId="11" xfId="0" applyFont="1" applyFill="1" applyBorder="1" applyProtection="1">
      <protection locked="0"/>
    </xf>
    <xf numFmtId="0" fontId="3" fillId="4" borderId="11" xfId="0" applyFont="1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0" borderId="10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textRotation="90"/>
    </xf>
    <xf numFmtId="0" fontId="4" fillId="9" borderId="0" xfId="0" applyFont="1" applyFill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5" borderId="33" xfId="0" applyFont="1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5" borderId="3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6" fillId="8" borderId="12" xfId="0" applyFont="1" applyFill="1" applyBorder="1" applyAlignment="1" applyProtection="1">
      <alignment horizontal="center"/>
      <protection locked="0"/>
    </xf>
    <xf numFmtId="0" fontId="6" fillId="8" borderId="20" xfId="0" applyFont="1" applyFill="1" applyBorder="1" applyAlignment="1" applyProtection="1">
      <alignment horizontal="center"/>
      <protection locked="0"/>
    </xf>
    <xf numFmtId="0" fontId="6" fillId="8" borderId="13" xfId="0" applyFont="1" applyFill="1" applyBorder="1" applyAlignment="1" applyProtection="1">
      <alignment horizontal="center"/>
      <protection locked="0"/>
    </xf>
    <xf numFmtId="0" fontId="6" fillId="8" borderId="38" xfId="0" applyFont="1" applyFill="1" applyBorder="1" applyAlignment="1" applyProtection="1">
      <alignment horizontal="center"/>
      <protection locked="0"/>
    </xf>
    <xf numFmtId="0" fontId="6" fillId="8" borderId="0" xfId="0" applyFont="1" applyFill="1" applyBorder="1" applyAlignment="1" applyProtection="1">
      <alignment horizontal="center"/>
      <protection locked="0"/>
    </xf>
    <xf numFmtId="0" fontId="6" fillId="8" borderId="39" xfId="0" applyFont="1" applyFill="1" applyBorder="1" applyAlignment="1" applyProtection="1">
      <alignment horizontal="center"/>
      <protection locked="0"/>
    </xf>
    <xf numFmtId="0" fontId="6" fillId="8" borderId="40" xfId="0" applyFont="1" applyFill="1" applyBorder="1" applyAlignment="1" applyProtection="1">
      <alignment horizontal="center"/>
      <protection locked="0"/>
    </xf>
    <xf numFmtId="0" fontId="6" fillId="8" borderId="41" xfId="0" applyFont="1" applyFill="1" applyBorder="1" applyAlignment="1" applyProtection="1">
      <alignment horizontal="center"/>
      <protection locked="0"/>
    </xf>
    <xf numFmtId="0" fontId="6" fillId="8" borderId="42" xfId="0" applyFont="1" applyFill="1" applyBorder="1" applyAlignment="1" applyProtection="1">
      <alignment horizontal="center"/>
      <protection locked="0"/>
    </xf>
    <xf numFmtId="15" fontId="8" fillId="8" borderId="0" xfId="0" applyNumberFormat="1" applyFont="1" applyFill="1" applyBorder="1" applyAlignment="1" applyProtection="1">
      <alignment horizontal="center"/>
      <protection locked="0"/>
    </xf>
    <xf numFmtId="0" fontId="8" fillId="8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 textRotation="90"/>
    </xf>
    <xf numFmtId="0" fontId="1" fillId="3" borderId="5" xfId="0" applyFont="1" applyFill="1" applyBorder="1" applyAlignment="1">
      <alignment horizontal="center" textRotation="90"/>
    </xf>
    <xf numFmtId="0" fontId="1" fillId="6" borderId="20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textRotation="90"/>
    </xf>
    <xf numFmtId="0" fontId="1" fillId="3" borderId="31" xfId="0" applyFont="1" applyFill="1" applyBorder="1" applyAlignment="1">
      <alignment horizontal="center" textRotation="90"/>
    </xf>
    <xf numFmtId="0" fontId="1" fillId="3" borderId="32" xfId="0" applyFont="1" applyFill="1" applyBorder="1" applyAlignment="1">
      <alignment horizontal="center" textRotation="90"/>
    </xf>
    <xf numFmtId="0" fontId="1" fillId="3" borderId="23" xfId="0" applyFont="1" applyFill="1" applyBorder="1" applyAlignment="1">
      <alignment horizontal="center" textRotation="90"/>
    </xf>
    <xf numFmtId="0" fontId="0" fillId="9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76C5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142875</xdr:rowOff>
    </xdr:from>
    <xdr:to>
      <xdr:col>3</xdr:col>
      <xdr:colOff>560136</xdr:colOff>
      <xdr:row>6</xdr:row>
      <xdr:rowOff>78317</xdr:rowOff>
    </xdr:to>
    <xdr:pic>
      <xdr:nvPicPr>
        <xdr:cNvPr id="2" name="Picture 1" descr="ngb logo 1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42875"/>
          <a:ext cx="979236" cy="954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F30"/>
  <sheetViews>
    <sheetView tabSelected="1" topLeftCell="A2" zoomScaleNormal="100" workbookViewId="0">
      <selection activeCell="AC2" sqref="AC2:AE4"/>
    </sheetView>
  </sheetViews>
  <sheetFormatPr defaultRowHeight="12.75"/>
  <cols>
    <col min="1" max="1" width="2.28515625" customWidth="1"/>
    <col min="2" max="2" width="4.42578125" customWidth="1"/>
    <col min="3" max="3" width="2.7109375" customWidth="1"/>
    <col min="4" max="4" width="15.7109375" customWidth="1"/>
    <col min="5" max="11" width="2.7109375" customWidth="1"/>
    <col min="12" max="12" width="3.28515625" customWidth="1"/>
    <col min="13" max="13" width="15.7109375" customWidth="1"/>
    <col min="14" max="14" width="2.85546875" customWidth="1"/>
    <col min="15" max="15" width="4.7109375" customWidth="1"/>
    <col min="16" max="16" width="2.5703125" customWidth="1"/>
    <col min="17" max="17" width="2.7109375" customWidth="1"/>
    <col min="18" max="18" width="15.7109375" customWidth="1"/>
    <col min="19" max="31" width="2.7109375" customWidth="1"/>
    <col min="32" max="32" width="3.28515625" customWidth="1"/>
    <col min="33" max="33" width="3.7109375" customWidth="1"/>
  </cols>
  <sheetData>
    <row r="1" spans="2:32" ht="13.5" thickBot="1"/>
    <row r="2" spans="2:32">
      <c r="H2" s="110" t="s">
        <v>16</v>
      </c>
      <c r="I2" s="111"/>
      <c r="J2" s="111"/>
      <c r="K2" s="111"/>
      <c r="L2" s="111"/>
      <c r="M2" s="111"/>
      <c r="N2" s="111"/>
      <c r="O2" s="112"/>
      <c r="S2" s="53"/>
      <c r="T2" s="53"/>
      <c r="U2" s="53"/>
      <c r="V2" s="53"/>
      <c r="W2" s="53"/>
      <c r="X2" s="53"/>
      <c r="Y2" s="53"/>
      <c r="AC2" s="116" t="s">
        <v>37</v>
      </c>
      <c r="AD2" s="117"/>
      <c r="AE2" s="118"/>
    </row>
    <row r="3" spans="2:32">
      <c r="E3" s="54" t="s">
        <v>17</v>
      </c>
      <c r="H3" s="113"/>
      <c r="I3" s="114"/>
      <c r="J3" s="114"/>
      <c r="K3" s="114"/>
      <c r="L3" s="114"/>
      <c r="M3" s="114"/>
      <c r="N3" s="114"/>
      <c r="O3" s="115"/>
      <c r="S3" s="125">
        <v>42995</v>
      </c>
      <c r="T3" s="126"/>
      <c r="U3" s="126"/>
      <c r="V3" s="126"/>
      <c r="W3" s="126"/>
      <c r="X3" s="126"/>
      <c r="Y3" s="126"/>
      <c r="Z3" s="126"/>
      <c r="AC3" s="119"/>
      <c r="AD3" s="120"/>
      <c r="AE3" s="121"/>
    </row>
    <row r="4" spans="2:32" ht="13.5" thickBot="1">
      <c r="R4" s="55" t="s">
        <v>18</v>
      </c>
      <c r="S4" s="126"/>
      <c r="T4" s="126"/>
      <c r="U4" s="126"/>
      <c r="V4" s="126"/>
      <c r="W4" s="126"/>
      <c r="X4" s="126"/>
      <c r="Y4" s="126"/>
      <c r="Z4" s="126"/>
      <c r="AC4" s="122"/>
      <c r="AD4" s="123"/>
      <c r="AE4" s="124"/>
    </row>
    <row r="5" spans="2:32">
      <c r="H5" s="110" t="s">
        <v>36</v>
      </c>
      <c r="I5" s="111"/>
      <c r="J5" s="111"/>
      <c r="K5" s="111"/>
      <c r="L5" s="111"/>
      <c r="M5" s="111"/>
      <c r="N5" s="111"/>
      <c r="O5" s="112"/>
      <c r="AC5" s="108" t="s">
        <v>20</v>
      </c>
      <c r="AD5" s="109"/>
      <c r="AE5" s="109"/>
    </row>
    <row r="6" spans="2:32">
      <c r="E6" s="54" t="s">
        <v>19</v>
      </c>
      <c r="H6" s="113"/>
      <c r="I6" s="114"/>
      <c r="J6" s="114"/>
      <c r="K6" s="114"/>
      <c r="L6" s="114"/>
      <c r="M6" s="114"/>
      <c r="N6" s="114"/>
      <c r="O6" s="115"/>
    </row>
    <row r="8" spans="2:32" ht="13.5" thickBot="1"/>
    <row r="9" spans="2:32" ht="13.5" thickBot="1">
      <c r="D9" s="11" t="s">
        <v>3</v>
      </c>
      <c r="E9" s="12" t="s">
        <v>1</v>
      </c>
      <c r="F9" s="12" t="s">
        <v>2</v>
      </c>
      <c r="G9" s="26" t="s">
        <v>4</v>
      </c>
      <c r="H9" s="137" t="s">
        <v>0</v>
      </c>
      <c r="I9" s="137"/>
      <c r="J9" s="27" t="s">
        <v>4</v>
      </c>
      <c r="K9" s="12" t="s">
        <v>1</v>
      </c>
      <c r="L9" s="12" t="s">
        <v>2</v>
      </c>
      <c r="M9" s="13" t="s">
        <v>3</v>
      </c>
      <c r="O9" s="14" t="s">
        <v>5</v>
      </c>
      <c r="S9" s="133" t="s">
        <v>6</v>
      </c>
      <c r="T9" s="134"/>
      <c r="U9" s="135" t="s">
        <v>7</v>
      </c>
      <c r="V9" s="136"/>
      <c r="W9" s="129" t="s">
        <v>8</v>
      </c>
      <c r="X9" s="130"/>
      <c r="Y9" s="135" t="s">
        <v>9</v>
      </c>
      <c r="Z9" s="136"/>
      <c r="AA9" s="129" t="s">
        <v>10</v>
      </c>
      <c r="AB9" s="130"/>
      <c r="AC9" s="131" t="s">
        <v>11</v>
      </c>
      <c r="AD9" s="132"/>
      <c r="AE9" s="70"/>
      <c r="AF9" s="105" t="s">
        <v>23</v>
      </c>
    </row>
    <row r="10" spans="2:32" ht="13.5" customHeight="1" thickBot="1">
      <c r="B10" s="138" t="s">
        <v>12</v>
      </c>
      <c r="C10" s="3">
        <v>1</v>
      </c>
      <c r="D10" s="57" t="str">
        <f>R11</f>
        <v>Adrian Dempster</v>
      </c>
      <c r="E10" s="58">
        <f>IF(H10-I10=2,5)+IF(H10-I10=1,4)+IF(H10&lt;I10,0)</f>
        <v>0</v>
      </c>
      <c r="F10" s="4">
        <f>H10-I10</f>
        <v>-1</v>
      </c>
      <c r="G10" s="4">
        <f>H10</f>
        <v>1</v>
      </c>
      <c r="H10" s="92">
        <v>1</v>
      </c>
      <c r="I10" s="93">
        <v>2</v>
      </c>
      <c r="J10" s="4">
        <f>I10</f>
        <v>2</v>
      </c>
      <c r="K10" s="4">
        <f>IF(I10-H10=2,5)+IF(I10-H10=1,4)+IF(I10&lt;H10,0)</f>
        <v>4</v>
      </c>
      <c r="L10" s="4">
        <f>I10-H10</f>
        <v>1</v>
      </c>
      <c r="M10" s="3" t="str">
        <f>R12</f>
        <v>Kris Inglis</v>
      </c>
      <c r="N10" s="30">
        <v>2</v>
      </c>
      <c r="O10" s="31"/>
      <c r="Q10" s="2"/>
      <c r="R10" s="2"/>
      <c r="S10" s="41" t="s">
        <v>1</v>
      </c>
      <c r="T10" s="42" t="s">
        <v>2</v>
      </c>
      <c r="U10" s="44" t="s">
        <v>1</v>
      </c>
      <c r="V10" s="45" t="s">
        <v>2</v>
      </c>
      <c r="W10" s="43" t="s">
        <v>1</v>
      </c>
      <c r="X10" s="46" t="s">
        <v>2</v>
      </c>
      <c r="Y10" s="44" t="s">
        <v>1</v>
      </c>
      <c r="Z10" s="45" t="s">
        <v>2</v>
      </c>
      <c r="AA10" s="43" t="s">
        <v>1</v>
      </c>
      <c r="AB10" s="46" t="s">
        <v>2</v>
      </c>
      <c r="AC10" s="71" t="s">
        <v>1</v>
      </c>
      <c r="AD10" s="72" t="s">
        <v>2</v>
      </c>
      <c r="AE10" s="73" t="s">
        <v>4</v>
      </c>
      <c r="AF10" s="106"/>
    </row>
    <row r="11" spans="2:32" ht="13.5" thickBot="1">
      <c r="B11" s="139"/>
      <c r="C11" s="18">
        <v>3</v>
      </c>
      <c r="D11" s="59" t="str">
        <f>R13</f>
        <v>Andy Fone</v>
      </c>
      <c r="E11" s="60">
        <f t="shared" ref="E11:E27" si="0">IF(H11-I11=2,5)+IF(H11-I11=1,4)+IF(H11&lt;I11,0)</f>
        <v>0</v>
      </c>
      <c r="F11" s="19">
        <f t="shared" ref="F11:F27" si="1">H11-I11</f>
        <v>-2</v>
      </c>
      <c r="G11" s="19">
        <f t="shared" ref="G11:G27" si="2">H11</f>
        <v>0</v>
      </c>
      <c r="H11" s="94">
        <v>0</v>
      </c>
      <c r="I11" s="95">
        <v>2</v>
      </c>
      <c r="J11" s="19">
        <f t="shared" ref="J11:J27" si="3">I11</f>
        <v>2</v>
      </c>
      <c r="K11" s="19">
        <f t="shared" ref="K11:K27" si="4">IF(I11-H11=2,5)+IF(I11-H11=1,4)+IF(I11&lt;H11,0)</f>
        <v>5</v>
      </c>
      <c r="L11" s="19">
        <f t="shared" ref="L11:L27" si="5">I11-H11</f>
        <v>2</v>
      </c>
      <c r="M11" s="18" t="str">
        <f>R14</f>
        <v>Imran Nisar</v>
      </c>
      <c r="N11" s="21">
        <v>4</v>
      </c>
      <c r="O11" s="23"/>
      <c r="Q11" s="1">
        <v>1</v>
      </c>
      <c r="R11" s="104" t="s">
        <v>27</v>
      </c>
      <c r="S11" s="15">
        <f t="shared" ref="S11:S19" si="6">SUMIF(round1home,R11,round1homepts)+SUMIF(round1away,R11,round1awaypts)</f>
        <v>0</v>
      </c>
      <c r="T11" s="16">
        <f t="shared" ref="T11:T19" si="7">SUMIF(round1home,R11,round1homefd)+SUMIF(round1away,R11,round1awayfd)</f>
        <v>-1</v>
      </c>
      <c r="U11" s="50">
        <f t="shared" ref="U11:U19" si="8">SUMIF(round2home,R11,round2homepts)+SUMIF(round2away,R11,round2awaypts)</f>
        <v>0</v>
      </c>
      <c r="V11" s="51">
        <f t="shared" ref="V11:V19" si="9">SUMIF(round2home,R11,round2homefd)+SUMIF(round2away,R11,round2awayfd)</f>
        <v>0</v>
      </c>
      <c r="W11" s="15">
        <f t="shared" ref="W11:W19" si="10">SUMIF(round3home,R11,round3homepts)+SUMIF(round3away,R11,round3awaypts)</f>
        <v>5</v>
      </c>
      <c r="X11" s="15">
        <f t="shared" ref="X11:X19" si="11">SUMIF(round3home,R11,round3homefd)+SUMIF(round3away,R11,round3awayfd)</f>
        <v>2</v>
      </c>
      <c r="Y11" s="17">
        <f t="shared" ref="Y11:Y19" si="12">SUMIF(round4home,R11,round4homepts)+SUMIF(round4away,R11,round4awaypts)</f>
        <v>5</v>
      </c>
      <c r="Z11" s="17">
        <f t="shared" ref="Z11:Z19" si="13">SUMIF(round4home,R11,round4homefd)+SUMIF(round4away,R11,round4awayfd)</f>
        <v>2</v>
      </c>
      <c r="AA11" s="15">
        <f t="shared" ref="AA11:AA19" si="14">SUMIF(round5home,R11,round5homepts)+SUMIF(round5away,R11,round5awaypts)</f>
        <v>0</v>
      </c>
      <c r="AB11" s="47">
        <f t="shared" ref="AB11:AB19" si="15">SUMIF(round5home,R11,round5homefd)+SUMIF(round5away,R11,round5awayfd)</f>
        <v>-2</v>
      </c>
      <c r="AC11" s="74">
        <f>SUM(S11+U11+W11+Y11+AA11)</f>
        <v>10</v>
      </c>
      <c r="AD11" s="75">
        <f>SUM(T11+V11+X11+Z11+AB11)</f>
        <v>1</v>
      </c>
      <c r="AE11" s="76">
        <f t="shared" ref="AE11:AE19" si="16">SUMIF(tam,R11,fsh)+SUMIF(alan,R11,fsaw)</f>
        <v>5</v>
      </c>
      <c r="AF11" s="102"/>
    </row>
    <row r="12" spans="2:32" ht="13.5" thickBot="1">
      <c r="B12" s="139"/>
      <c r="C12" s="18">
        <v>5</v>
      </c>
      <c r="D12" s="59" t="str">
        <f>R15</f>
        <v>Marc Davis</v>
      </c>
      <c r="E12" s="60">
        <f t="shared" si="0"/>
        <v>5</v>
      </c>
      <c r="F12" s="19">
        <f t="shared" si="1"/>
        <v>2</v>
      </c>
      <c r="G12" s="19">
        <f t="shared" si="2"/>
        <v>2</v>
      </c>
      <c r="H12" s="94">
        <v>2</v>
      </c>
      <c r="I12" s="95">
        <v>0</v>
      </c>
      <c r="J12" s="19">
        <v>2</v>
      </c>
      <c r="K12" s="19">
        <f t="shared" si="4"/>
        <v>0</v>
      </c>
      <c r="L12" s="19">
        <f t="shared" si="5"/>
        <v>-2</v>
      </c>
      <c r="M12" s="18" t="str">
        <f>R16</f>
        <v>Paul Cochrane</v>
      </c>
      <c r="N12" s="21">
        <v>6</v>
      </c>
      <c r="O12" s="23"/>
      <c r="Q12" s="1">
        <v>2</v>
      </c>
      <c r="R12" s="104" t="s">
        <v>28</v>
      </c>
      <c r="S12" s="15">
        <f t="shared" si="6"/>
        <v>4</v>
      </c>
      <c r="T12" s="16">
        <f t="shared" si="7"/>
        <v>1</v>
      </c>
      <c r="U12" s="48">
        <f t="shared" si="8"/>
        <v>0</v>
      </c>
      <c r="V12" s="49">
        <f t="shared" si="9"/>
        <v>-2</v>
      </c>
      <c r="W12" s="15">
        <f t="shared" si="10"/>
        <v>0</v>
      </c>
      <c r="X12" s="15">
        <f t="shared" si="11"/>
        <v>-2</v>
      </c>
      <c r="Y12" s="50">
        <f t="shared" si="12"/>
        <v>0</v>
      </c>
      <c r="Z12" s="50">
        <f t="shared" si="13"/>
        <v>0</v>
      </c>
      <c r="AA12" s="15">
        <f t="shared" si="14"/>
        <v>5</v>
      </c>
      <c r="AB12" s="47">
        <f t="shared" si="15"/>
        <v>2</v>
      </c>
      <c r="AC12" s="77">
        <f t="shared" ref="AC12:AC14" si="17">SUM(S12+U12+W12+Y12+AA12)</f>
        <v>9</v>
      </c>
      <c r="AD12" s="78">
        <f t="shared" ref="AD12:AD14" si="18">SUM(T12+V12+X12+Z12+AB12)</f>
        <v>-1</v>
      </c>
      <c r="AE12" s="79">
        <f t="shared" si="16"/>
        <v>4</v>
      </c>
      <c r="AF12" s="102"/>
    </row>
    <row r="13" spans="2:32" ht="13.5" thickBot="1">
      <c r="B13" s="140"/>
      <c r="C13" s="5">
        <v>7</v>
      </c>
      <c r="D13" s="61" t="str">
        <f>R17</f>
        <v>Jack Stevens</v>
      </c>
      <c r="E13" s="62">
        <f t="shared" si="0"/>
        <v>0</v>
      </c>
      <c r="F13" s="6">
        <f t="shared" si="1"/>
        <v>-1</v>
      </c>
      <c r="G13" s="6">
        <f t="shared" si="2"/>
        <v>1</v>
      </c>
      <c r="H13" s="96">
        <v>1</v>
      </c>
      <c r="I13" s="97">
        <v>2</v>
      </c>
      <c r="J13" s="6">
        <f t="shared" si="3"/>
        <v>2</v>
      </c>
      <c r="K13" s="6">
        <f t="shared" si="4"/>
        <v>4</v>
      </c>
      <c r="L13" s="6">
        <f t="shared" si="5"/>
        <v>1</v>
      </c>
      <c r="M13" s="5" t="str">
        <f>R18</f>
        <v>Shahd Kaziq</v>
      </c>
      <c r="N13" s="32">
        <v>8</v>
      </c>
      <c r="O13" s="25"/>
      <c r="Q13" s="1">
        <v>3</v>
      </c>
      <c r="R13" s="104" t="s">
        <v>35</v>
      </c>
      <c r="S13" s="15">
        <f t="shared" si="6"/>
        <v>0</v>
      </c>
      <c r="T13" s="16">
        <f t="shared" si="7"/>
        <v>-2</v>
      </c>
      <c r="U13" s="48">
        <f t="shared" si="8"/>
        <v>5</v>
      </c>
      <c r="V13" s="49">
        <f t="shared" si="9"/>
        <v>2</v>
      </c>
      <c r="W13" s="15">
        <f t="shared" si="10"/>
        <v>0</v>
      </c>
      <c r="X13" s="15">
        <f t="shared" si="11"/>
        <v>-2</v>
      </c>
      <c r="Y13" s="17">
        <f t="shared" si="12"/>
        <v>0</v>
      </c>
      <c r="Z13" s="17">
        <f t="shared" si="13"/>
        <v>-2</v>
      </c>
      <c r="AA13" s="50">
        <f t="shared" si="14"/>
        <v>0</v>
      </c>
      <c r="AB13" s="52">
        <f t="shared" si="15"/>
        <v>0</v>
      </c>
      <c r="AC13" s="77">
        <f t="shared" si="17"/>
        <v>5</v>
      </c>
      <c r="AD13" s="78">
        <f t="shared" si="18"/>
        <v>-4</v>
      </c>
      <c r="AE13" s="79">
        <f t="shared" si="16"/>
        <v>2</v>
      </c>
      <c r="AF13" s="102"/>
    </row>
    <row r="14" spans="2:32" ht="12.75" customHeight="1" thickBot="1">
      <c r="B14" s="138" t="s">
        <v>13</v>
      </c>
      <c r="C14" s="33">
        <v>2</v>
      </c>
      <c r="D14" s="63" t="str">
        <f>R12</f>
        <v>Kris Inglis</v>
      </c>
      <c r="E14" s="58">
        <f t="shared" si="0"/>
        <v>0</v>
      </c>
      <c r="F14" s="4">
        <f t="shared" si="1"/>
        <v>-2</v>
      </c>
      <c r="G14" s="4">
        <f t="shared" si="2"/>
        <v>0</v>
      </c>
      <c r="H14" s="92">
        <v>0</v>
      </c>
      <c r="I14" s="93">
        <v>2</v>
      </c>
      <c r="J14" s="4">
        <f t="shared" si="3"/>
        <v>2</v>
      </c>
      <c r="K14" s="4">
        <f t="shared" si="4"/>
        <v>5</v>
      </c>
      <c r="L14" s="4">
        <f t="shared" si="5"/>
        <v>2</v>
      </c>
      <c r="M14" s="33" t="str">
        <f>R13</f>
        <v>Andy Fone</v>
      </c>
      <c r="N14" s="34">
        <v>3</v>
      </c>
      <c r="O14" s="35"/>
      <c r="Q14" s="1">
        <v>4</v>
      </c>
      <c r="R14" s="104" t="s">
        <v>29</v>
      </c>
      <c r="S14" s="15">
        <f t="shared" si="6"/>
        <v>5</v>
      </c>
      <c r="T14" s="16">
        <f t="shared" si="7"/>
        <v>2</v>
      </c>
      <c r="U14" s="48">
        <f t="shared" si="8"/>
        <v>0</v>
      </c>
      <c r="V14" s="49">
        <f t="shared" si="9"/>
        <v>-2</v>
      </c>
      <c r="W14" s="15">
        <f t="shared" si="10"/>
        <v>5</v>
      </c>
      <c r="X14" s="15">
        <f t="shared" si="11"/>
        <v>2</v>
      </c>
      <c r="Y14" s="17">
        <f t="shared" si="12"/>
        <v>4</v>
      </c>
      <c r="Z14" s="17">
        <f t="shared" si="13"/>
        <v>1</v>
      </c>
      <c r="AA14" s="50">
        <f t="shared" si="14"/>
        <v>0</v>
      </c>
      <c r="AB14" s="52">
        <f t="shared" si="15"/>
        <v>0</v>
      </c>
      <c r="AC14" s="77">
        <f t="shared" si="17"/>
        <v>14</v>
      </c>
      <c r="AD14" s="78">
        <f t="shared" si="18"/>
        <v>3</v>
      </c>
      <c r="AE14" s="79">
        <f t="shared" si="16"/>
        <v>6</v>
      </c>
      <c r="AF14" s="102"/>
    </row>
    <row r="15" spans="2:32" ht="13.5" thickBot="1">
      <c r="B15" s="139"/>
      <c r="C15" s="20">
        <v>4</v>
      </c>
      <c r="D15" s="64" t="str">
        <f>R14</f>
        <v>Imran Nisar</v>
      </c>
      <c r="E15" s="60">
        <f t="shared" si="0"/>
        <v>0</v>
      </c>
      <c r="F15" s="19">
        <f t="shared" si="1"/>
        <v>-2</v>
      </c>
      <c r="G15" s="19">
        <f t="shared" si="2"/>
        <v>0</v>
      </c>
      <c r="H15" s="94">
        <v>0</v>
      </c>
      <c r="I15" s="95">
        <v>2</v>
      </c>
      <c r="J15" s="19">
        <f t="shared" si="3"/>
        <v>2</v>
      </c>
      <c r="K15" s="19">
        <f t="shared" si="4"/>
        <v>5</v>
      </c>
      <c r="L15" s="19">
        <f t="shared" si="5"/>
        <v>2</v>
      </c>
      <c r="M15" s="20" t="str">
        <f>R15</f>
        <v>Marc Davis</v>
      </c>
      <c r="N15" s="22">
        <v>5</v>
      </c>
      <c r="O15" s="24"/>
      <c r="Q15" s="1">
        <v>5</v>
      </c>
      <c r="R15" s="104" t="s">
        <v>30</v>
      </c>
      <c r="S15" s="15">
        <f t="shared" si="6"/>
        <v>5</v>
      </c>
      <c r="T15" s="16">
        <f t="shared" si="7"/>
        <v>2</v>
      </c>
      <c r="U15" s="48">
        <f t="shared" si="8"/>
        <v>5</v>
      </c>
      <c r="V15" s="49">
        <f t="shared" si="9"/>
        <v>2</v>
      </c>
      <c r="W15" s="15">
        <f t="shared" si="10"/>
        <v>5</v>
      </c>
      <c r="X15" s="15">
        <f t="shared" si="11"/>
        <v>2</v>
      </c>
      <c r="Y15" s="17">
        <f t="shared" si="12"/>
        <v>4</v>
      </c>
      <c r="Z15" s="17">
        <f t="shared" si="13"/>
        <v>1</v>
      </c>
      <c r="AA15" s="50">
        <f t="shared" si="14"/>
        <v>0</v>
      </c>
      <c r="AB15" s="52">
        <f t="shared" si="15"/>
        <v>0</v>
      </c>
      <c r="AC15" s="77">
        <f t="shared" ref="AC15" si="19">SUM(S15+U15+W15+Y15+AA15)</f>
        <v>19</v>
      </c>
      <c r="AD15" s="78">
        <f t="shared" ref="AD15" si="20">SUM(T15+V15+X15+Z15+AB15)</f>
        <v>7</v>
      </c>
      <c r="AE15" s="79">
        <f t="shared" si="16"/>
        <v>8</v>
      </c>
      <c r="AF15" s="102"/>
    </row>
    <row r="16" spans="2:32" ht="13.5" thickBot="1">
      <c r="B16" s="139"/>
      <c r="C16" s="20">
        <v>6</v>
      </c>
      <c r="D16" s="64" t="str">
        <f>R16</f>
        <v>Paul Cochrane</v>
      </c>
      <c r="E16" s="60">
        <f t="shared" si="0"/>
        <v>4</v>
      </c>
      <c r="F16" s="19">
        <f t="shared" si="1"/>
        <v>1</v>
      </c>
      <c r="G16" s="19">
        <f t="shared" si="2"/>
        <v>2</v>
      </c>
      <c r="H16" s="94">
        <v>2</v>
      </c>
      <c r="I16" s="95">
        <v>1</v>
      </c>
      <c r="J16" s="19">
        <f t="shared" si="3"/>
        <v>1</v>
      </c>
      <c r="K16" s="19">
        <f t="shared" si="4"/>
        <v>0</v>
      </c>
      <c r="L16" s="19">
        <f t="shared" si="5"/>
        <v>-1</v>
      </c>
      <c r="M16" s="20" t="str">
        <f>R17</f>
        <v>Jack Stevens</v>
      </c>
      <c r="N16" s="22">
        <v>7</v>
      </c>
      <c r="O16" s="24"/>
      <c r="Q16" s="1">
        <v>6</v>
      </c>
      <c r="R16" s="104" t="s">
        <v>31</v>
      </c>
      <c r="S16" s="15">
        <f t="shared" si="6"/>
        <v>0</v>
      </c>
      <c r="T16" s="16">
        <f t="shared" si="7"/>
        <v>-2</v>
      </c>
      <c r="U16" s="48">
        <f t="shared" si="8"/>
        <v>4</v>
      </c>
      <c r="V16" s="49">
        <f t="shared" si="9"/>
        <v>1</v>
      </c>
      <c r="W16" s="15">
        <f t="shared" si="10"/>
        <v>0</v>
      </c>
      <c r="X16" s="15">
        <f t="shared" si="11"/>
        <v>-2</v>
      </c>
      <c r="Y16" s="17">
        <f t="shared" si="12"/>
        <v>0</v>
      </c>
      <c r="Z16" s="17">
        <f t="shared" si="13"/>
        <v>-2</v>
      </c>
      <c r="AA16" s="50">
        <f t="shared" si="14"/>
        <v>0</v>
      </c>
      <c r="AB16" s="52">
        <f t="shared" si="15"/>
        <v>0</v>
      </c>
      <c r="AC16" s="77">
        <f t="shared" ref="AC16" si="21">SUM(S16+U16+W16+Y16+AA16)</f>
        <v>4</v>
      </c>
      <c r="AD16" s="78">
        <f t="shared" ref="AD16" si="22">SUM(T16+V16+X16+Z16+AB16)</f>
        <v>-5</v>
      </c>
      <c r="AE16" s="79">
        <f t="shared" si="16"/>
        <v>4</v>
      </c>
      <c r="AF16" s="102"/>
    </row>
    <row r="17" spans="2:32" ht="13.5" thickBot="1">
      <c r="B17" s="140"/>
      <c r="C17" s="36">
        <v>9</v>
      </c>
      <c r="D17" s="65" t="str">
        <f>R19</f>
        <v>Derek Hudson</v>
      </c>
      <c r="E17" s="62">
        <f t="shared" si="0"/>
        <v>0</v>
      </c>
      <c r="F17" s="6">
        <f t="shared" si="1"/>
        <v>-2</v>
      </c>
      <c r="G17" s="6">
        <f t="shared" si="2"/>
        <v>0</v>
      </c>
      <c r="H17" s="96">
        <v>0</v>
      </c>
      <c r="I17" s="97">
        <v>2</v>
      </c>
      <c r="J17" s="6">
        <f t="shared" si="3"/>
        <v>2</v>
      </c>
      <c r="K17" s="6">
        <f t="shared" si="4"/>
        <v>5</v>
      </c>
      <c r="L17" s="6">
        <f t="shared" si="5"/>
        <v>2</v>
      </c>
      <c r="M17" s="36" t="str">
        <f>R18</f>
        <v>Shahd Kaziq</v>
      </c>
      <c r="N17" s="37">
        <v>8</v>
      </c>
      <c r="O17" s="38"/>
      <c r="Q17" s="1">
        <v>7</v>
      </c>
      <c r="R17" s="104" t="s">
        <v>32</v>
      </c>
      <c r="S17" s="15">
        <f t="shared" si="6"/>
        <v>0</v>
      </c>
      <c r="T17" s="16">
        <f t="shared" si="7"/>
        <v>-1</v>
      </c>
      <c r="U17" s="48">
        <f t="shared" si="8"/>
        <v>0</v>
      </c>
      <c r="V17" s="49">
        <f t="shared" si="9"/>
        <v>-1</v>
      </c>
      <c r="W17" s="50">
        <f t="shared" si="10"/>
        <v>0</v>
      </c>
      <c r="X17" s="50">
        <f t="shared" si="11"/>
        <v>0</v>
      </c>
      <c r="Y17" s="17">
        <f t="shared" si="12"/>
        <v>0</v>
      </c>
      <c r="Z17" s="17">
        <f t="shared" si="13"/>
        <v>-1</v>
      </c>
      <c r="AA17" s="15">
        <f t="shared" si="14"/>
        <v>0</v>
      </c>
      <c r="AB17" s="47">
        <f t="shared" si="15"/>
        <v>-2</v>
      </c>
      <c r="AC17" s="77">
        <f t="shared" ref="AC17" si="23">SUM(S17+U17+W17+Y17+AA17)</f>
        <v>0</v>
      </c>
      <c r="AD17" s="78">
        <f t="shared" ref="AD17" si="24">SUM(T17+V17+X17+Z17+AB17)</f>
        <v>-5</v>
      </c>
      <c r="AE17" s="79">
        <f t="shared" si="16"/>
        <v>3</v>
      </c>
      <c r="AF17" s="102"/>
    </row>
    <row r="18" spans="2:32" ht="13.5" customHeight="1" thickBot="1">
      <c r="B18" s="138" t="s">
        <v>14</v>
      </c>
      <c r="C18" s="3">
        <v>3</v>
      </c>
      <c r="D18" s="57" t="str">
        <f>R13</f>
        <v>Andy Fone</v>
      </c>
      <c r="E18" s="58">
        <f t="shared" si="0"/>
        <v>0</v>
      </c>
      <c r="F18" s="4">
        <f t="shared" si="1"/>
        <v>-2</v>
      </c>
      <c r="G18" s="4">
        <f t="shared" si="2"/>
        <v>0</v>
      </c>
      <c r="H18" s="92">
        <v>0</v>
      </c>
      <c r="I18" s="93">
        <v>2</v>
      </c>
      <c r="J18" s="4">
        <f t="shared" si="3"/>
        <v>2</v>
      </c>
      <c r="K18" s="4">
        <f t="shared" si="4"/>
        <v>5</v>
      </c>
      <c r="L18" s="4">
        <f t="shared" si="5"/>
        <v>2</v>
      </c>
      <c r="M18" s="3" t="str">
        <f>R15</f>
        <v>Marc Davis</v>
      </c>
      <c r="N18" s="30">
        <v>5</v>
      </c>
      <c r="O18" s="31"/>
      <c r="Q18" s="1">
        <v>8</v>
      </c>
      <c r="R18" s="104" t="s">
        <v>33</v>
      </c>
      <c r="S18" s="15">
        <f t="shared" si="6"/>
        <v>4</v>
      </c>
      <c r="T18" s="16">
        <f t="shared" si="7"/>
        <v>1</v>
      </c>
      <c r="U18" s="48">
        <f t="shared" si="8"/>
        <v>5</v>
      </c>
      <c r="V18" s="49">
        <f t="shared" si="9"/>
        <v>2</v>
      </c>
      <c r="W18" s="15">
        <f t="shared" si="10"/>
        <v>0</v>
      </c>
      <c r="X18" s="15">
        <f t="shared" si="11"/>
        <v>-2</v>
      </c>
      <c r="Y18" s="17">
        <f t="shared" si="12"/>
        <v>0</v>
      </c>
      <c r="Z18" s="17">
        <f t="shared" si="13"/>
        <v>-1</v>
      </c>
      <c r="AA18" s="50">
        <f t="shared" si="14"/>
        <v>0</v>
      </c>
      <c r="AB18" s="52">
        <f t="shared" si="15"/>
        <v>0</v>
      </c>
      <c r="AC18" s="77">
        <f t="shared" ref="AC18:AC19" si="25">SUM(S18+U18+W18+Y18+AA18)</f>
        <v>9</v>
      </c>
      <c r="AD18" s="78">
        <f t="shared" ref="AD18:AD19" si="26">SUM(T18+V18+X18+Z18+AB18)</f>
        <v>0</v>
      </c>
      <c r="AE18" s="79">
        <f t="shared" si="16"/>
        <v>5</v>
      </c>
      <c r="AF18" s="102"/>
    </row>
    <row r="19" spans="2:32" ht="13.5" thickBot="1">
      <c r="B19" s="139"/>
      <c r="C19" s="18">
        <v>4</v>
      </c>
      <c r="D19" s="59" t="str">
        <f>R14</f>
        <v>Imran Nisar</v>
      </c>
      <c r="E19" s="60">
        <f t="shared" si="0"/>
        <v>5</v>
      </c>
      <c r="F19" s="19">
        <f t="shared" si="1"/>
        <v>2</v>
      </c>
      <c r="G19" s="19">
        <f t="shared" si="2"/>
        <v>2</v>
      </c>
      <c r="H19" s="94">
        <v>2</v>
      </c>
      <c r="I19" s="95">
        <v>0</v>
      </c>
      <c r="J19" s="19">
        <f t="shared" si="3"/>
        <v>0</v>
      </c>
      <c r="K19" s="19">
        <f t="shared" si="4"/>
        <v>0</v>
      </c>
      <c r="L19" s="19">
        <f t="shared" si="5"/>
        <v>-2</v>
      </c>
      <c r="M19" s="18" t="str">
        <f>R16</f>
        <v>Paul Cochrane</v>
      </c>
      <c r="N19" s="21">
        <v>6</v>
      </c>
      <c r="O19" s="23"/>
      <c r="Q19" s="1">
        <v>9</v>
      </c>
      <c r="R19" s="104" t="s">
        <v>34</v>
      </c>
      <c r="S19" s="50">
        <f t="shared" si="6"/>
        <v>0</v>
      </c>
      <c r="T19" s="51">
        <f t="shared" si="7"/>
        <v>0</v>
      </c>
      <c r="U19" s="48">
        <f t="shared" si="8"/>
        <v>0</v>
      </c>
      <c r="V19" s="49">
        <f t="shared" si="9"/>
        <v>-2</v>
      </c>
      <c r="W19" s="15">
        <f t="shared" si="10"/>
        <v>5</v>
      </c>
      <c r="X19" s="15">
        <f t="shared" si="11"/>
        <v>2</v>
      </c>
      <c r="Y19" s="17">
        <f t="shared" si="12"/>
        <v>5</v>
      </c>
      <c r="Z19" s="17">
        <f t="shared" si="13"/>
        <v>2</v>
      </c>
      <c r="AA19" s="15">
        <f t="shared" si="14"/>
        <v>5</v>
      </c>
      <c r="AB19" s="47">
        <f t="shared" si="15"/>
        <v>2</v>
      </c>
      <c r="AC19" s="80">
        <f t="shared" si="25"/>
        <v>15</v>
      </c>
      <c r="AD19" s="81">
        <f t="shared" si="26"/>
        <v>4</v>
      </c>
      <c r="AE19" s="82">
        <f t="shared" si="16"/>
        <v>6</v>
      </c>
      <c r="AF19" s="103"/>
    </row>
    <row r="20" spans="2:32">
      <c r="B20" s="139"/>
      <c r="C20" s="18">
        <v>2</v>
      </c>
      <c r="D20" s="59" t="str">
        <f>R12</f>
        <v>Kris Inglis</v>
      </c>
      <c r="E20" s="60">
        <f t="shared" si="0"/>
        <v>0</v>
      </c>
      <c r="F20" s="19">
        <f t="shared" si="1"/>
        <v>-2</v>
      </c>
      <c r="G20" s="19">
        <f t="shared" si="2"/>
        <v>0</v>
      </c>
      <c r="H20" s="94">
        <v>0</v>
      </c>
      <c r="I20" s="95">
        <v>2</v>
      </c>
      <c r="J20" s="19">
        <f t="shared" si="3"/>
        <v>2</v>
      </c>
      <c r="K20" s="19">
        <f t="shared" si="4"/>
        <v>5</v>
      </c>
      <c r="L20" s="19">
        <f t="shared" si="5"/>
        <v>2</v>
      </c>
      <c r="M20" s="18" t="str">
        <f>R19</f>
        <v>Derek Hudson</v>
      </c>
      <c r="N20" s="21">
        <v>9</v>
      </c>
      <c r="O20" s="23"/>
    </row>
    <row r="21" spans="2:32" ht="13.5" thickBot="1">
      <c r="B21" s="140"/>
      <c r="C21" s="5">
        <v>1</v>
      </c>
      <c r="D21" s="61" t="str">
        <f>R11</f>
        <v>Adrian Dempster</v>
      </c>
      <c r="E21" s="62">
        <f t="shared" si="0"/>
        <v>5</v>
      </c>
      <c r="F21" s="6">
        <f t="shared" si="1"/>
        <v>2</v>
      </c>
      <c r="G21" s="6">
        <f t="shared" si="2"/>
        <v>2</v>
      </c>
      <c r="H21" s="96">
        <v>2</v>
      </c>
      <c r="I21" s="97">
        <v>0</v>
      </c>
      <c r="J21" s="6">
        <f t="shared" si="3"/>
        <v>0</v>
      </c>
      <c r="K21" s="6">
        <f t="shared" si="4"/>
        <v>0</v>
      </c>
      <c r="L21" s="6">
        <f t="shared" si="5"/>
        <v>-2</v>
      </c>
      <c r="M21" s="5" t="str">
        <f>R18</f>
        <v>Shahd Kaziq</v>
      </c>
      <c r="N21" s="32">
        <v>8</v>
      </c>
      <c r="O21" s="25"/>
      <c r="S21" s="107" t="s">
        <v>21</v>
      </c>
      <c r="T21" s="142"/>
      <c r="U21" s="142"/>
      <c r="V21" s="142"/>
      <c r="W21" s="142"/>
      <c r="X21" s="142"/>
    </row>
    <row r="22" spans="2:32" ht="13.5" customHeight="1">
      <c r="B22" s="141" t="s">
        <v>15</v>
      </c>
      <c r="C22" s="7">
        <v>4</v>
      </c>
      <c r="D22" s="66" t="str">
        <f>R14</f>
        <v>Imran Nisar</v>
      </c>
      <c r="E22" s="67">
        <f t="shared" si="0"/>
        <v>4</v>
      </c>
      <c r="F22" s="8">
        <f t="shared" si="1"/>
        <v>1</v>
      </c>
      <c r="G22" s="8">
        <f t="shared" si="2"/>
        <v>2</v>
      </c>
      <c r="H22" s="98">
        <v>2</v>
      </c>
      <c r="I22" s="99">
        <v>1</v>
      </c>
      <c r="J22" s="8">
        <f t="shared" si="3"/>
        <v>1</v>
      </c>
      <c r="K22" s="8">
        <f t="shared" si="4"/>
        <v>0</v>
      </c>
      <c r="L22" s="8">
        <f t="shared" si="5"/>
        <v>-1</v>
      </c>
      <c r="M22" s="7" t="str">
        <f>R17</f>
        <v>Jack Stevens</v>
      </c>
      <c r="N22" s="28">
        <v>7</v>
      </c>
      <c r="O22" s="29"/>
    </row>
    <row r="23" spans="2:32">
      <c r="B23" s="141"/>
      <c r="C23" s="20">
        <v>5</v>
      </c>
      <c r="D23" s="64" t="str">
        <f>R15</f>
        <v>Marc Davis</v>
      </c>
      <c r="E23" s="60">
        <f t="shared" si="0"/>
        <v>4</v>
      </c>
      <c r="F23" s="19">
        <f t="shared" si="1"/>
        <v>1</v>
      </c>
      <c r="G23" s="19">
        <f t="shared" si="2"/>
        <v>2</v>
      </c>
      <c r="H23" s="94">
        <v>2</v>
      </c>
      <c r="I23" s="95">
        <v>1</v>
      </c>
      <c r="J23" s="19">
        <f t="shared" si="3"/>
        <v>1</v>
      </c>
      <c r="K23" s="19">
        <f t="shared" si="4"/>
        <v>0</v>
      </c>
      <c r="L23" s="19">
        <f t="shared" si="5"/>
        <v>-1</v>
      </c>
      <c r="M23" s="20" t="str">
        <f>R18</f>
        <v>Shahd Kaziq</v>
      </c>
      <c r="N23" s="22">
        <v>8</v>
      </c>
      <c r="O23" s="24"/>
    </row>
    <row r="24" spans="2:32">
      <c r="B24" s="141"/>
      <c r="C24" s="20">
        <v>1</v>
      </c>
      <c r="D24" s="64" t="str">
        <f>R11</f>
        <v>Adrian Dempster</v>
      </c>
      <c r="E24" s="60">
        <f t="shared" si="0"/>
        <v>5</v>
      </c>
      <c r="F24" s="19">
        <f t="shared" si="1"/>
        <v>2</v>
      </c>
      <c r="G24" s="19">
        <f t="shared" si="2"/>
        <v>2</v>
      </c>
      <c r="H24" s="94">
        <v>2</v>
      </c>
      <c r="I24" s="95">
        <v>0</v>
      </c>
      <c r="J24" s="19">
        <f t="shared" si="3"/>
        <v>0</v>
      </c>
      <c r="K24" s="19">
        <f t="shared" si="4"/>
        <v>0</v>
      </c>
      <c r="L24" s="19">
        <f t="shared" si="5"/>
        <v>-2</v>
      </c>
      <c r="M24" s="20" t="str">
        <f>R13</f>
        <v>Andy Fone</v>
      </c>
      <c r="N24" s="22">
        <v>3</v>
      </c>
      <c r="O24" s="24"/>
    </row>
    <row r="25" spans="2:32" ht="13.5" thickBot="1">
      <c r="B25" s="141"/>
      <c r="C25" s="10">
        <v>6</v>
      </c>
      <c r="D25" s="68" t="str">
        <f>R16</f>
        <v>Paul Cochrane</v>
      </c>
      <c r="E25" s="69">
        <f t="shared" si="0"/>
        <v>0</v>
      </c>
      <c r="F25" s="9">
        <f t="shared" si="1"/>
        <v>-2</v>
      </c>
      <c r="G25" s="9">
        <f t="shared" si="2"/>
        <v>0</v>
      </c>
      <c r="H25" s="100">
        <v>0</v>
      </c>
      <c r="I25" s="101">
        <v>2</v>
      </c>
      <c r="J25" s="9">
        <f t="shared" si="3"/>
        <v>2</v>
      </c>
      <c r="K25" s="9">
        <f t="shared" si="4"/>
        <v>5</v>
      </c>
      <c r="L25" s="9">
        <f t="shared" si="5"/>
        <v>2</v>
      </c>
      <c r="M25" s="10" t="str">
        <f>R19</f>
        <v>Derek Hudson</v>
      </c>
      <c r="N25" s="39">
        <v>9</v>
      </c>
      <c r="O25" s="40"/>
    </row>
    <row r="26" spans="2:32" ht="13.5" customHeight="1">
      <c r="B26" s="127" t="s">
        <v>10</v>
      </c>
      <c r="C26" s="3">
        <v>1</v>
      </c>
      <c r="D26" s="57" t="str">
        <f>R11</f>
        <v>Adrian Dempster</v>
      </c>
      <c r="E26" s="58">
        <f t="shared" si="0"/>
        <v>0</v>
      </c>
      <c r="F26" s="4">
        <f t="shared" si="1"/>
        <v>-2</v>
      </c>
      <c r="G26" s="4">
        <f t="shared" si="2"/>
        <v>0</v>
      </c>
      <c r="H26" s="92">
        <v>0</v>
      </c>
      <c r="I26" s="93">
        <v>2</v>
      </c>
      <c r="J26" s="4">
        <f t="shared" si="3"/>
        <v>2</v>
      </c>
      <c r="K26" s="4">
        <f t="shared" si="4"/>
        <v>5</v>
      </c>
      <c r="L26" s="4">
        <f t="shared" si="5"/>
        <v>2</v>
      </c>
      <c r="M26" s="3" t="str">
        <f>R19</f>
        <v>Derek Hudson</v>
      </c>
      <c r="N26" s="30">
        <v>9</v>
      </c>
      <c r="O26" s="31"/>
      <c r="R26" s="83" t="s">
        <v>24</v>
      </c>
      <c r="S26" s="84"/>
      <c r="T26" s="84"/>
      <c r="U26" s="84"/>
      <c r="V26" s="84"/>
      <c r="W26" s="84"/>
      <c r="X26" s="85"/>
    </row>
    <row r="27" spans="2:32" ht="13.5" thickBot="1">
      <c r="B27" s="128"/>
      <c r="C27" s="5">
        <v>2</v>
      </c>
      <c r="D27" s="61" t="str">
        <f>R12</f>
        <v>Kris Inglis</v>
      </c>
      <c r="E27" s="62">
        <f t="shared" si="0"/>
        <v>5</v>
      </c>
      <c r="F27" s="6">
        <f t="shared" si="1"/>
        <v>2</v>
      </c>
      <c r="G27" s="6">
        <f t="shared" si="2"/>
        <v>2</v>
      </c>
      <c r="H27" s="96">
        <v>2</v>
      </c>
      <c r="I27" s="97">
        <v>0</v>
      </c>
      <c r="J27" s="6">
        <f t="shared" si="3"/>
        <v>0</v>
      </c>
      <c r="K27" s="6">
        <f t="shared" si="4"/>
        <v>0</v>
      </c>
      <c r="L27" s="6">
        <f t="shared" si="5"/>
        <v>-2</v>
      </c>
      <c r="M27" s="5" t="str">
        <f>R17</f>
        <v>Jack Stevens</v>
      </c>
      <c r="N27" s="32">
        <v>7</v>
      </c>
      <c r="O27" s="25"/>
      <c r="R27" s="86" t="s">
        <v>25</v>
      </c>
      <c r="S27" s="87"/>
      <c r="T27" s="87"/>
      <c r="U27" s="87"/>
      <c r="V27" s="87"/>
      <c r="W27" s="87"/>
      <c r="X27" s="88"/>
    </row>
    <row r="28" spans="2:32" ht="13.5" thickBot="1">
      <c r="R28" s="89" t="s">
        <v>26</v>
      </c>
      <c r="S28" s="90"/>
      <c r="T28" s="90"/>
      <c r="U28" s="90"/>
      <c r="V28" s="90"/>
      <c r="W28" s="90"/>
      <c r="X28" s="91"/>
    </row>
    <row r="29" spans="2:32">
      <c r="E29" s="107" t="s">
        <v>22</v>
      </c>
      <c r="F29" s="107"/>
      <c r="G29" s="107"/>
      <c r="H29" s="107"/>
      <c r="I29" s="107"/>
      <c r="J29" s="107"/>
    </row>
    <row r="30" spans="2:32">
      <c r="E30" s="56"/>
    </row>
  </sheetData>
  <sheetProtection sheet="1" objects="1" scenarios="1" selectLockedCells="1"/>
  <mergeCells count="20">
    <mergeCell ref="B26:B27"/>
    <mergeCell ref="AA9:AB9"/>
    <mergeCell ref="AC9:AD9"/>
    <mergeCell ref="S9:T9"/>
    <mergeCell ref="U9:V9"/>
    <mergeCell ref="W9:X9"/>
    <mergeCell ref="Y9:Z9"/>
    <mergeCell ref="H9:I9"/>
    <mergeCell ref="B10:B13"/>
    <mergeCell ref="B14:B17"/>
    <mergeCell ref="B18:B21"/>
    <mergeCell ref="B22:B25"/>
    <mergeCell ref="S21:X21"/>
    <mergeCell ref="AF9:AF10"/>
    <mergeCell ref="E29:J29"/>
    <mergeCell ref="AC5:AE5"/>
    <mergeCell ref="H2:O3"/>
    <mergeCell ref="AC2:AE4"/>
    <mergeCell ref="S3:Z4"/>
    <mergeCell ref="H5:O6"/>
  </mergeCells>
  <phoneticPr fontId="1" type="noConversion"/>
  <pageMargins left="0.75" right="0.75" top="1" bottom="1" header="0.5" footer="0.5"/>
  <pageSetup paperSize="9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60</vt:i4>
      </vt:variant>
    </vt:vector>
  </HeadingPairs>
  <TitlesOfParts>
    <vt:vector size="61" baseType="lpstr">
      <vt:lpstr>Sheet1</vt:lpstr>
      <vt:lpstr>alan</vt:lpstr>
      <vt:lpstr>fsaw</vt:lpstr>
      <vt:lpstr>fsh</vt:lpstr>
      <vt:lpstr>match1</vt:lpstr>
      <vt:lpstr>match10</vt:lpstr>
      <vt:lpstr>match11</vt:lpstr>
      <vt:lpstr>match12</vt:lpstr>
      <vt:lpstr>match2</vt:lpstr>
      <vt:lpstr>match3</vt:lpstr>
      <vt:lpstr>match4</vt:lpstr>
      <vt:lpstr>match5</vt:lpstr>
      <vt:lpstr>match6</vt:lpstr>
      <vt:lpstr>match7</vt:lpstr>
      <vt:lpstr>match8</vt:lpstr>
      <vt:lpstr>match9</vt:lpstr>
      <vt:lpstr>round_1</vt:lpstr>
      <vt:lpstr>round_2</vt:lpstr>
      <vt:lpstr>round_3</vt:lpstr>
      <vt:lpstr>round_4</vt:lpstr>
      <vt:lpstr>round1away</vt:lpstr>
      <vt:lpstr>round1awayfd</vt:lpstr>
      <vt:lpstr>round1awayfs</vt:lpstr>
      <vt:lpstr>round1awaypts</vt:lpstr>
      <vt:lpstr>round1home</vt:lpstr>
      <vt:lpstr>round1homefd</vt:lpstr>
      <vt:lpstr>round1homefs</vt:lpstr>
      <vt:lpstr>round1homepts</vt:lpstr>
      <vt:lpstr>round2away</vt:lpstr>
      <vt:lpstr>round2awayfd</vt:lpstr>
      <vt:lpstr>round2awayfs</vt:lpstr>
      <vt:lpstr>round2awaypts</vt:lpstr>
      <vt:lpstr>round2home</vt:lpstr>
      <vt:lpstr>round2homefd</vt:lpstr>
      <vt:lpstr>round2homefs</vt:lpstr>
      <vt:lpstr>round2homepts</vt:lpstr>
      <vt:lpstr>round3away</vt:lpstr>
      <vt:lpstr>round3awayfd</vt:lpstr>
      <vt:lpstr>round3awayfs</vt:lpstr>
      <vt:lpstr>round3awaypts</vt:lpstr>
      <vt:lpstr>round3home</vt:lpstr>
      <vt:lpstr>round3homefd</vt:lpstr>
      <vt:lpstr>round3homefs</vt:lpstr>
      <vt:lpstr>round3homepts</vt:lpstr>
      <vt:lpstr>round4away</vt:lpstr>
      <vt:lpstr>round4awayfd</vt:lpstr>
      <vt:lpstr>round4awayfs</vt:lpstr>
      <vt:lpstr>round4awaypts</vt:lpstr>
      <vt:lpstr>round4home</vt:lpstr>
      <vt:lpstr>round4homefd</vt:lpstr>
      <vt:lpstr>round4homefs</vt:lpstr>
      <vt:lpstr>round4homepts</vt:lpstr>
      <vt:lpstr>round5away</vt:lpstr>
      <vt:lpstr>round5awayfd</vt:lpstr>
      <vt:lpstr>round5awayfs</vt:lpstr>
      <vt:lpstr>round5awaypts</vt:lpstr>
      <vt:lpstr>round5home</vt:lpstr>
      <vt:lpstr>round5homefd</vt:lpstr>
      <vt:lpstr>round5homefs</vt:lpstr>
      <vt:lpstr>round5homepts</vt:lpstr>
      <vt:lpstr>tam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Robert</cp:lastModifiedBy>
  <cp:lastPrinted>2013-10-09T21:56:29Z</cp:lastPrinted>
  <dcterms:created xsi:type="dcterms:W3CDTF">2013-10-02T12:10:30Z</dcterms:created>
  <dcterms:modified xsi:type="dcterms:W3CDTF">2017-09-22T20:14:45Z</dcterms:modified>
</cp:coreProperties>
</file>